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<sst xmlns="http://schemas.openxmlformats.org/spreadsheetml/2006/main" count="41" uniqueCount="27">
  <si>
    <t>UITEINDELIJKE BEGROTING WIJNPROEVERIJ</t>
  </si>
  <si>
    <t>Inkomsten</t>
  </si>
  <si>
    <t>Uitgaven</t>
  </si>
  <si>
    <t>Onderdeel</t>
  </si>
  <si>
    <t>Prijs per eenheid</t>
  </si>
  <si>
    <t>Aantal</t>
  </si>
  <si>
    <t>Totaal</t>
  </si>
  <si>
    <t>Subtotaal</t>
  </si>
  <si>
    <t xml:space="preserve">inkomprijs </t>
  </si>
  <si>
    <t>wijn (3 per soort + verpakkingskost (€ 0,01 per drie flessen))</t>
  </si>
  <si>
    <t>Château Jeantieu Cuvée Prestige 2015 Wi 75 cl</t>
  </si>
  <si>
    <t>Blanc Ivoire Anjou Soucherie 2016 75 cl</t>
  </si>
  <si>
    <t>Cygnus IGT Sicilia Tasca d'Almerita 2014 75 cl</t>
  </si>
  <si>
    <t>Jurançon sec Domaine Laguilhon 2016 75 cl</t>
  </si>
  <si>
    <t>Château Lafitte Jurançon 2013 75 cl</t>
  </si>
  <si>
    <t>Edition Chremisa Blauer Zweigelt 2015 75 cl</t>
  </si>
  <si>
    <t>Château de Franc "Les Cérisiers" 2015 75 cl</t>
  </si>
  <si>
    <t>Toscana IGT - Il Burchino 2010 75 cl</t>
  </si>
  <si>
    <t>andere zaken</t>
  </si>
  <si>
    <t>wijnglazen huren</t>
  </si>
  <si>
    <t>Waag huren</t>
  </si>
  <si>
    <t xml:space="preserve">bedanking Mario: "Les Cérisiers" </t>
  </si>
  <si>
    <t>stokbrood</t>
  </si>
  <si>
    <t>Overzicht</t>
  </si>
  <si>
    <t>Prijs</t>
  </si>
  <si>
    <t>Begroot</t>
  </si>
  <si>
    <t>Verschil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</si>
</sst>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&quot; €&quot;"/>
    <numFmt numFmtId="165" formatCode="[$€]\ #,##0.00\ ;[$€]&quot; -&quot;#,##0.00\ ;[$€]&quot; -&quot;00\ ;@\ "/>
    <numFmt numFmtId="166" formatCode="[$€-2]\ #,##0.00"/>
    <numFmt numFmtId="167" formatCode="[$€-409]\ #,##0.00"/>
    <numFmt numFmtId="168" formatCode="[$€-413]\ * #,##0.00\ ;[$€-413]\ * \-#,##0.00\ ;[$€-413]\ * \-#\ ;@\ "/>
  </numFmts>
  <fonts count="7">
    <font>
      <sz val="10.0"/>
      <color rgb="FF000000"/>
      <name val="Arial"/>
    </font>
    <font>
      <b/>
      <sz val="20.0"/>
      <color rgb="FF000066"/>
      <name val="Arial"/>
    </font>
    <font/>
    <font>
      <b/>
      <sz val="14.0"/>
      <color rgb="FFFFFFFF"/>
      <name val="Arial"/>
    </font>
    <font>
      <sz val="11.0"/>
      <color rgb="FF000000"/>
      <name val="Arial"/>
    </font>
    <font>
      <sz val="11.0"/>
      <name val="Arial"/>
    </font>
    <font>
      <color rgb="FF222222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  <fill>
      <patternFill patternType="solid">
        <fgColor rgb="FFADB9CA"/>
        <bgColor rgb="FFADB9CA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18">
    <border/>
    <border>
      <bottom/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/>
      <bottom style="hair">
        <color rgb="FF000000"/>
      </bottom>
    </border>
    <border>
      <bottom style="hair">
        <color rgb="FF000000"/>
      </bottom>
    </border>
    <border>
      <right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/>
    </border>
    <border>
      <right style="hair">
        <color rgb="FF000000"/>
      </right>
      <bottom/>
    </border>
    <border>
      <left/>
      <bottom/>
    </border>
    <border>
      <right/>
      <bottom/>
    </border>
    <border>
      <left/>
      <right/>
      <bottom/>
    </border>
    <border>
      <left/>
      <bottom style="dotted">
        <color rgb="FF000000"/>
      </bottom>
    </border>
    <border>
      <bottom style="dotted">
        <color rgb="FF000000"/>
      </bottom>
    </border>
    <border>
      <right/>
      <bottom style="dotted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2" fillId="2" fontId="3" numFmtId="0" xfId="0" applyAlignment="1" applyBorder="1" applyFill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5" fillId="2" fontId="3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horizontal="center"/>
    </xf>
    <xf borderId="9" fillId="3" fontId="4" numFmtId="164" xfId="0" applyAlignment="1" applyBorder="1" applyFont="1" applyNumberFormat="1">
      <alignment horizontal="center"/>
    </xf>
    <xf borderId="10" fillId="3" fontId="4" numFmtId="0" xfId="0" applyAlignment="1" applyBorder="1" applyFont="1">
      <alignment horizontal="center"/>
    </xf>
    <xf borderId="11" fillId="3" fontId="4" numFmtId="0" xfId="0" applyAlignment="1" applyBorder="1" applyFont="1">
      <alignment horizontal="center"/>
    </xf>
    <xf borderId="11" fillId="3" fontId="4" numFmtId="164" xfId="0" applyAlignment="1" applyBorder="1" applyFont="1" applyNumberFormat="1">
      <alignment horizontal="center"/>
    </xf>
    <xf borderId="0" fillId="0" fontId="4" numFmtId="0" xfId="0" applyAlignment="1" applyFont="1">
      <alignment vertical="bottom"/>
    </xf>
    <xf borderId="0" fillId="0" fontId="4" numFmtId="165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12" fillId="4" fontId="4" numFmtId="0" xfId="0" applyAlignment="1" applyBorder="1" applyFill="1" applyFont="1">
      <alignment horizontal="center" readingOrder="0" vertical="bottom"/>
    </xf>
    <xf borderId="13" fillId="0" fontId="2" numFmtId="0" xfId="0" applyBorder="1" applyFont="1"/>
    <xf borderId="14" fillId="5" fontId="4" numFmtId="0" xfId="0" applyAlignment="1" applyBorder="1" applyFill="1" applyFont="1">
      <alignment vertical="bottom"/>
    </xf>
    <xf borderId="0" fillId="0" fontId="5" numFmtId="166" xfId="0" applyAlignment="1" applyFont="1" applyNumberFormat="1">
      <alignment readingOrder="0" vertical="bottom"/>
    </xf>
    <xf borderId="0" fillId="0" fontId="4" numFmtId="0" xfId="0" applyAlignment="1" applyFont="1">
      <alignment readingOrder="0" vertical="bottom"/>
    </xf>
    <xf borderId="0" fillId="0" fontId="5" numFmtId="165" xfId="0" applyAlignment="1" applyFont="1" applyNumberFormat="1">
      <alignment vertical="bottom"/>
    </xf>
    <xf borderId="0" fillId="0" fontId="5" numFmtId="167" xfId="0" applyAlignment="1" applyFont="1" applyNumberFormat="1">
      <alignment horizontal="right" readingOrder="0" vertical="bottom"/>
    </xf>
    <xf borderId="0" fillId="0" fontId="5" numFmtId="0" xfId="0" applyAlignment="1" applyFont="1">
      <alignment horizontal="right" vertical="bottom"/>
    </xf>
    <xf borderId="0" fillId="0" fontId="5" numFmtId="168" xfId="0" applyAlignment="1" applyFont="1" applyNumberForma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5" numFmtId="167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6" fillId="0" fontId="4" numFmtId="0" xfId="0" applyAlignment="1" applyBorder="1" applyFont="1">
      <alignment vertical="bottom"/>
    </xf>
    <xf borderId="6" fillId="0" fontId="5" numFmtId="165" xfId="0" applyAlignment="1" applyBorder="1" applyFont="1" applyNumberFormat="1">
      <alignment vertical="bottom"/>
    </xf>
    <xf borderId="8" fillId="0" fontId="4" numFmtId="0" xfId="0" applyAlignment="1" applyBorder="1" applyFont="1">
      <alignment horizontal="center" vertical="bottom"/>
    </xf>
    <xf borderId="9" fillId="0" fontId="4" numFmtId="0" xfId="0" applyAlignment="1" applyBorder="1" applyFont="1">
      <alignment horizontal="center" vertical="bottom"/>
    </xf>
    <xf borderId="9" fillId="0" fontId="4" numFmtId="165" xfId="0" applyAlignment="1" applyBorder="1" applyFont="1" applyNumberFormat="1">
      <alignment horizontal="center" vertical="bottom"/>
    </xf>
    <xf borderId="0" fillId="5" fontId="6" numFmtId="167" xfId="0" applyAlignment="1" applyFont="1" applyNumberFormat="1">
      <alignment readingOrder="0"/>
    </xf>
    <xf borderId="1" fillId="0" fontId="5" numFmtId="0" xfId="0" applyAlignment="1" applyBorder="1" applyFont="1">
      <alignment horizontal="right" vertical="bottom"/>
    </xf>
    <xf borderId="1" fillId="0" fontId="5" numFmtId="168" xfId="0" applyAlignment="1" applyBorder="1" applyFont="1" applyNumberFormat="1">
      <alignment vertical="bottom"/>
    </xf>
    <xf borderId="1" fillId="0" fontId="4" numFmtId="168" xfId="0" applyAlignment="1" applyBorder="1" applyFont="1" applyNumberFormat="1">
      <alignment horizontal="right" vertical="bottom"/>
    </xf>
    <xf borderId="15" fillId="4" fontId="4" numFmtId="0" xfId="0" applyAlignment="1" applyBorder="1" applyFont="1">
      <alignment horizontal="center" vertical="bottom"/>
    </xf>
    <xf borderId="16" fillId="0" fontId="2" numFmtId="0" xfId="0" applyBorder="1" applyFont="1"/>
    <xf borderId="17" fillId="0" fontId="2" numFmtId="0" xfId="0" applyBorder="1" applyFont="1"/>
    <xf borderId="6" fillId="0" fontId="5" numFmtId="0" xfId="0" applyAlignment="1" applyBorder="1" applyFont="1">
      <alignment readingOrder="0" vertical="bottom"/>
    </xf>
    <xf borderId="6" fillId="0" fontId="5" numFmtId="167" xfId="0" applyAlignment="1" applyBorder="1" applyFont="1" applyNumberFormat="1">
      <alignment horizontal="right" readingOrder="0" vertical="bottom"/>
    </xf>
    <xf borderId="6" fillId="0" fontId="5" numFmtId="0" xfId="0" applyAlignment="1" applyBorder="1" applyFont="1">
      <alignment horizontal="right" readingOrder="0" vertical="bottom"/>
    </xf>
    <xf borderId="6" fillId="0" fontId="5" numFmtId="168" xfId="0" applyAlignment="1" applyBorder="1" applyFont="1" applyNumberFormat="1">
      <alignment vertical="bottom"/>
    </xf>
    <xf borderId="6" fillId="0" fontId="4" numFmtId="168" xfId="0" applyAlignment="1" applyBorder="1" applyFont="1" applyNumberFormat="1">
      <alignment horizontal="right" vertical="bottom"/>
    </xf>
    <xf borderId="9" fillId="0" fontId="4" numFmtId="168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7.29"/>
    <col customWidth="1" min="2" max="2" width="19.43"/>
    <col customWidth="1" min="7" max="7" width="46.43"/>
    <col customWidth="1" min="8" max="8" width="23.57"/>
  </cols>
  <sheetData>
    <row r="1" ht="26.25">
      <c r="A1" s="1" t="s">
        <v>0</v>
      </c>
      <c r="B1" s="2"/>
      <c r="C1" s="2"/>
      <c r="D1" s="2"/>
      <c r="E1" s="2"/>
      <c r="G1" s="3" t="s">
        <v>1</v>
      </c>
      <c r="H1" s="4"/>
      <c r="I1" s="4"/>
      <c r="J1" s="5"/>
    </row>
    <row r="2" ht="19.5">
      <c r="A2" s="6" t="s">
        <v>2</v>
      </c>
      <c r="B2" s="7"/>
      <c r="C2" s="7"/>
      <c r="D2" s="7"/>
      <c r="E2" s="8"/>
      <c r="G2" s="9" t="s">
        <v>3</v>
      </c>
      <c r="H2" s="10" t="s">
        <v>4</v>
      </c>
      <c r="I2" s="10" t="s">
        <v>5</v>
      </c>
      <c r="J2" s="11" t="s">
        <v>6</v>
      </c>
    </row>
    <row r="3">
      <c r="A3" s="12" t="s">
        <v>3</v>
      </c>
      <c r="B3" s="13" t="s">
        <v>4</v>
      </c>
      <c r="C3" s="13" t="s">
        <v>5</v>
      </c>
      <c r="D3" s="14" t="s">
        <v>7</v>
      </c>
      <c r="E3" s="14" t="s">
        <v>6</v>
      </c>
      <c r="G3" s="15" t="s">
        <v>8</v>
      </c>
      <c r="H3" s="16">
        <v>2.0</v>
      </c>
      <c r="I3" s="17">
        <v>23.0</v>
      </c>
      <c r="J3" s="16">
        <f>H3*I3</f>
        <v>46</v>
      </c>
    </row>
    <row r="4">
      <c r="A4" s="18" t="s">
        <v>9</v>
      </c>
      <c r="B4" s="2"/>
      <c r="C4" s="2"/>
      <c r="D4" s="2"/>
      <c r="E4" s="19"/>
      <c r="G4" s="20" t="s">
        <v>10</v>
      </c>
      <c r="H4" s="21">
        <v>7.0</v>
      </c>
      <c r="I4" s="22">
        <v>1.0</v>
      </c>
      <c r="J4" s="23">
        <f t="shared" ref="J4:J7" si="1">H4</f>
        <v>7</v>
      </c>
    </row>
    <row r="5">
      <c r="A5" s="20" t="s">
        <v>11</v>
      </c>
      <c r="B5" s="24">
        <v>11.0</v>
      </c>
      <c r="C5" s="25">
        <v>3.0</v>
      </c>
      <c r="D5" s="26"/>
      <c r="E5" s="27">
        <f t="shared" ref="E5:E12" si="2">C5*B5 +0.01</f>
        <v>33.01</v>
      </c>
      <c r="G5" s="20" t="s">
        <v>12</v>
      </c>
      <c r="H5" s="21">
        <v>12.0</v>
      </c>
      <c r="I5" s="22">
        <v>1.0</v>
      </c>
      <c r="J5" s="23">
        <f t="shared" si="1"/>
        <v>12</v>
      </c>
    </row>
    <row r="6">
      <c r="A6" s="20" t="s">
        <v>10</v>
      </c>
      <c r="B6" s="24">
        <f>20.37/3</f>
        <v>6.79</v>
      </c>
      <c r="C6" s="25">
        <v>3.0</v>
      </c>
      <c r="D6" s="26"/>
      <c r="E6" s="27">
        <f t="shared" si="2"/>
        <v>20.38</v>
      </c>
      <c r="G6" s="20" t="s">
        <v>13</v>
      </c>
      <c r="H6" s="21">
        <v>7.0</v>
      </c>
      <c r="I6" s="22">
        <v>1.0</v>
      </c>
      <c r="J6" s="23">
        <f t="shared" si="1"/>
        <v>7</v>
      </c>
    </row>
    <row r="7">
      <c r="A7" s="20" t="s">
        <v>13</v>
      </c>
      <c r="B7" s="28">
        <f>20.25/3</f>
        <v>6.75</v>
      </c>
      <c r="C7" s="25">
        <v>3.0</v>
      </c>
      <c r="D7" s="29"/>
      <c r="E7" s="27">
        <f t="shared" si="2"/>
        <v>20.26</v>
      </c>
      <c r="G7" s="20" t="s">
        <v>14</v>
      </c>
      <c r="H7" s="21">
        <v>13.0</v>
      </c>
      <c r="I7" s="22">
        <v>1.0</v>
      </c>
      <c r="J7" s="23">
        <f t="shared" si="1"/>
        <v>13</v>
      </c>
    </row>
    <row r="8">
      <c r="A8" s="20" t="s">
        <v>14</v>
      </c>
      <c r="B8" s="28">
        <f>35.55/3</f>
        <v>11.85</v>
      </c>
      <c r="C8" s="25">
        <v>3.0</v>
      </c>
      <c r="D8" s="26"/>
      <c r="E8" s="27">
        <f t="shared" si="2"/>
        <v>35.56</v>
      </c>
      <c r="G8" s="30"/>
      <c r="H8" s="31"/>
      <c r="I8" s="30"/>
      <c r="J8" s="31"/>
    </row>
    <row r="9">
      <c r="A9" s="20" t="s">
        <v>15</v>
      </c>
      <c r="B9" s="28">
        <f>     29.31 /3</f>
        <v>9.77</v>
      </c>
      <c r="C9" s="25">
        <v>3.0</v>
      </c>
      <c r="D9" s="26"/>
      <c r="E9" s="27">
        <f t="shared" si="2"/>
        <v>29.32</v>
      </c>
      <c r="G9" s="32" t="s">
        <v>6</v>
      </c>
      <c r="H9" s="33"/>
      <c r="I9" s="33"/>
      <c r="J9" s="34">
        <f>SUM(J3:J8)</f>
        <v>85</v>
      </c>
    </row>
    <row r="10">
      <c r="A10" s="20" t="s">
        <v>12</v>
      </c>
      <c r="B10" s="28">
        <f> 37.59/3</f>
        <v>12.53</v>
      </c>
      <c r="C10" s="25">
        <v>3.0</v>
      </c>
      <c r="D10" s="26"/>
      <c r="E10" s="27">
        <f t="shared" si="2"/>
        <v>37.6</v>
      </c>
    </row>
    <row r="11">
      <c r="A11" s="20" t="s">
        <v>16</v>
      </c>
      <c r="B11" s="28">
        <f> 26.49 /3</f>
        <v>8.83</v>
      </c>
      <c r="C11" s="25">
        <v>2.0</v>
      </c>
      <c r="D11" s="26"/>
      <c r="E11" s="27">
        <f t="shared" si="2"/>
        <v>17.67</v>
      </c>
    </row>
    <row r="12">
      <c r="A12" s="20" t="s">
        <v>17</v>
      </c>
      <c r="B12" s="35">
        <f> 31.86/3</f>
        <v>10.62</v>
      </c>
      <c r="C12" s="36">
        <v>3.0</v>
      </c>
      <c r="D12" s="37"/>
      <c r="E12" s="38">
        <f t="shared" si="2"/>
        <v>31.87</v>
      </c>
    </row>
    <row r="13">
      <c r="A13" s="39" t="s">
        <v>18</v>
      </c>
      <c r="B13" s="40"/>
      <c r="C13" s="40"/>
      <c r="D13" s="40"/>
      <c r="E13" s="41"/>
    </row>
    <row r="14">
      <c r="A14" s="29" t="s">
        <v>19</v>
      </c>
      <c r="B14" s="28"/>
      <c r="C14" s="29"/>
      <c r="D14" s="26"/>
      <c r="E14" s="28">
        <v>21.78</v>
      </c>
    </row>
    <row r="15">
      <c r="A15" s="29" t="s">
        <v>20</v>
      </c>
      <c r="B15" s="28"/>
      <c r="C15" s="29"/>
      <c r="D15" s="26"/>
      <c r="E15" s="28">
        <v>15.0</v>
      </c>
    </row>
    <row r="16">
      <c r="A16" s="29" t="s">
        <v>21</v>
      </c>
      <c r="B16" s="28">
        <f> 26.49 /3</f>
        <v>8.83</v>
      </c>
      <c r="C16" s="25">
        <v>1.0</v>
      </c>
      <c r="D16" s="26"/>
      <c r="E16" s="27">
        <f>C16*B16</f>
        <v>8.83</v>
      </c>
    </row>
    <row r="17">
      <c r="A17" s="42" t="s">
        <v>22</v>
      </c>
      <c r="B17" s="43">
        <v>1.6</v>
      </c>
      <c r="C17" s="44">
        <v>4.0</v>
      </c>
      <c r="D17" s="45"/>
      <c r="E17" s="46">
        <f>B17*C17</f>
        <v>6.4</v>
      </c>
    </row>
    <row r="18">
      <c r="A18" s="32" t="s">
        <v>6</v>
      </c>
      <c r="B18" s="33"/>
      <c r="C18" s="33"/>
      <c r="D18" s="47">
        <f>SUM(D4:D14)</f>
        <v>0</v>
      </c>
      <c r="E18" s="47">
        <f>SUM(E4:E16)</f>
        <v>271.28</v>
      </c>
    </row>
    <row r="20" ht="19.5">
      <c r="A20" s="3" t="s">
        <v>23</v>
      </c>
      <c r="B20" s="4"/>
      <c r="C20" s="4"/>
      <c r="D20" s="5"/>
    </row>
    <row r="21">
      <c r="A21" s="9" t="s">
        <v>3</v>
      </c>
      <c r="B21" s="10"/>
      <c r="C21" s="10"/>
      <c r="D21" s="11" t="s">
        <v>24</v>
      </c>
    </row>
    <row r="22">
      <c r="A22" s="15" t="s">
        <v>2</v>
      </c>
      <c r="B22" s="15"/>
      <c r="C22" s="15"/>
      <c r="D22" s="27">
        <f>E18</f>
        <v>271.28</v>
      </c>
    </row>
    <row r="23">
      <c r="A23" s="30" t="s">
        <v>1</v>
      </c>
      <c r="B23" s="30"/>
      <c r="C23" s="30"/>
      <c r="D23" s="46">
        <f>J9</f>
        <v>85</v>
      </c>
    </row>
    <row r="24">
      <c r="A24" s="32" t="s">
        <v>6</v>
      </c>
      <c r="B24" s="33"/>
      <c r="C24" s="33"/>
      <c r="D24" s="47">
        <f>D23-D22</f>
        <v>-186.28</v>
      </c>
    </row>
    <row r="25">
      <c r="A25" s="32" t="s">
        <v>25</v>
      </c>
      <c r="B25" s="33"/>
      <c r="C25" s="33"/>
      <c r="D25" s="47">
        <v>200.0</v>
      </c>
    </row>
    <row r="26">
      <c r="A26" s="32" t="s">
        <v>26</v>
      </c>
      <c r="B26" s="33"/>
      <c r="C26" s="33"/>
      <c r="D26" s="27">
        <f>D25+D24</f>
        <v>13.72</v>
      </c>
    </row>
  </sheetData>
  <mergeCells count="6">
    <mergeCell ref="A1:E1"/>
    <mergeCell ref="A2:E2"/>
    <mergeCell ref="A4:E4"/>
    <mergeCell ref="A13:E13"/>
    <mergeCell ref="A20:D20"/>
    <mergeCell ref="G1:J1"/>
  </mergeCells>
  <drawing r:id="rId1"/>
</worksheet>
</file>